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check-grad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<sst xmlns="http://schemas.openxmlformats.org/spreadsheetml/2006/main" count="121" uniqueCount="38">
  <si>
    <t>วิชา</t>
  </si>
  <si>
    <t>เกรด</t>
  </si>
  <si>
    <t>วิชาเลือกเสรี 6 หน่วยกิต</t>
  </si>
  <si>
    <t>GPA =</t>
  </si>
  <si>
    <t>B+ =</t>
  </si>
  <si>
    <t>C =</t>
  </si>
  <si>
    <t>B =</t>
  </si>
  <si>
    <t>D+ =</t>
  </si>
  <si>
    <t>D =</t>
  </si>
  <si>
    <t>เกรดที่ใส่</t>
  </si>
  <si>
    <t>B+ / B</t>
  </si>
  <si>
    <t>C+ / C</t>
  </si>
  <si>
    <t>D+ / D</t>
  </si>
  <si>
    <t>A</t>
  </si>
  <si>
    <t>C+ =</t>
  </si>
  <si>
    <t>RAM</t>
  </si>
  <si>
    <t>ACC</t>
  </si>
  <si>
    <t>DBC</t>
  </si>
  <si>
    <t>ECO</t>
  </si>
  <si>
    <t>FIN</t>
  </si>
  <si>
    <t>HRM</t>
  </si>
  <si>
    <t>LAW</t>
  </si>
  <si>
    <t>MGT</t>
  </si>
  <si>
    <t>MKT</t>
  </si>
  <si>
    <t>STA</t>
  </si>
  <si>
    <t>a</t>
  </si>
  <si>
    <t>วิชาศึกษาทั่วไป 30 หน่วยกิต</t>
  </si>
  <si>
    <t>วิชาแกน 42 หน่วยกิต</t>
  </si>
  <si>
    <t>วิชาเอกบังคับ 45 หน่วยกิต</t>
  </si>
  <si>
    <t>A =</t>
  </si>
  <si>
    <t>การเงินเลือก 6 หน่วยกิต</t>
  </si>
  <si>
    <t>หน่วยกิตรวม</t>
  </si>
  <si>
    <t>จำนวนวิชา</t>
  </si>
  <si>
    <t>เทียบโอน รายวิชา ม.ราม (ยังไม่จบ) ต้องใส่เกรดที่โอนได้ด้วย</t>
  </si>
  <si>
    <t>เทียบโอนต่างสถาบัน(จบแล้ว 1 ใบ) ไม่ต้องใส่เกรด</t>
  </si>
  <si>
    <t>เทียบโอน ม.ราม (จบแล้ว 1 ใบ) ไม่ต้องใส่เกรด</t>
  </si>
  <si>
    <t>เทียบโอน รายวิชา ต่างสถาบัน ไม่ต้องใส่เกรด</t>
  </si>
  <si>
    <t>เงื่อนไขกรอกเกรด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</si>
</sst>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B1mmm\-yy"/>
    <numFmt numFmtId="189" formatCode="0.000"/>
  </numFmts>
  <fonts count="48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ngsanaUPC"/>
      <family val="1"/>
    </font>
    <font>
      <b/>
      <sz val="16"/>
      <color indexed="12"/>
      <name val="Angsana New"/>
      <family val="1"/>
    </font>
    <font>
      <sz val="18"/>
      <color indexed="9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28"/>
      <name val="AngsanaUPC"/>
      <family val="1"/>
    </font>
    <font>
      <b/>
      <sz val="2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8"/>
      <color theme="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2" fontId="47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right"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right"/>
    </xf>
    <xf numFmtId="0" fontId="2" fillId="12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18"/>
  <sheetViews>
    <sheetView tabSelected="1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P14" sqref="P14"/>
    </sheetView>
  </sheetViews>
  <sheetFormatPr defaultColWidth="9.140625" defaultRowHeight="12.75"/>
  <cols>
    <col min="1" max="1" width="21.57421875" style="1" customWidth="1"/>
    <col min="2" max="2" width="9.140625" style="1" customWidth="1"/>
    <col min="3" max="3" width="13.7109375" style="1" bestFit="1" customWidth="1"/>
    <col min="4" max="16384" width="9.140625" style="1" customWidth="1"/>
  </cols>
  <sheetData>
    <row r="1" spans="4:22" ht="9.75" customHeight="1">
      <c r="D1" s="65" t="s">
        <v>26</v>
      </c>
      <c r="E1" s="66"/>
      <c r="F1" s="66"/>
      <c r="G1" s="26"/>
      <c r="H1" s="65" t="s">
        <v>27</v>
      </c>
      <c r="I1" s="66"/>
      <c r="J1" s="66"/>
      <c r="K1" s="12"/>
      <c r="L1" s="65" t="s">
        <v>28</v>
      </c>
      <c r="M1" s="66"/>
      <c r="N1" s="66"/>
      <c r="O1" s="66"/>
      <c r="P1" s="66"/>
      <c r="Q1" s="66"/>
      <c r="R1" s="66"/>
      <c r="T1" s="55" t="s">
        <v>2</v>
      </c>
      <c r="U1" s="55"/>
      <c r="V1" s="55"/>
    </row>
    <row r="2" spans="4:22" ht="24.75" customHeight="1">
      <c r="D2" s="67"/>
      <c r="E2" s="68"/>
      <c r="F2" s="68"/>
      <c r="G2" s="26"/>
      <c r="H2" s="67"/>
      <c r="I2" s="68"/>
      <c r="J2" s="68"/>
      <c r="K2" s="12"/>
      <c r="L2" s="67"/>
      <c r="M2" s="68"/>
      <c r="N2" s="68"/>
      <c r="O2" s="68"/>
      <c r="P2" s="68"/>
      <c r="Q2" s="68"/>
      <c r="R2" s="68"/>
      <c r="T2" s="56"/>
      <c r="U2" s="56"/>
      <c r="V2" s="56"/>
    </row>
    <row r="3" spans="1:23" ht="26.25">
      <c r="A3" s="15" t="s">
        <v>9</v>
      </c>
      <c r="D3" s="57" t="s">
        <v>0</v>
      </c>
      <c r="E3" s="58"/>
      <c r="F3" s="5" t="s">
        <v>1</v>
      </c>
      <c r="G3" s="27"/>
      <c r="H3" s="57" t="s">
        <v>0</v>
      </c>
      <c r="I3" s="58"/>
      <c r="J3" s="4" t="s">
        <v>1</v>
      </c>
      <c r="L3" s="57" t="s">
        <v>0</v>
      </c>
      <c r="M3" s="58"/>
      <c r="N3" s="5" t="s">
        <v>1</v>
      </c>
      <c r="O3" s="6"/>
      <c r="P3" s="5" t="s">
        <v>0</v>
      </c>
      <c r="Q3" s="5"/>
      <c r="R3" s="5" t="s">
        <v>1</v>
      </c>
      <c r="T3" s="19" t="s">
        <v>0</v>
      </c>
      <c r="U3" s="20"/>
      <c r="V3" s="4" t="s">
        <v>1</v>
      </c>
      <c r="W3" s="8"/>
    </row>
    <row r="4" spans="1:23" ht="26.25">
      <c r="A4" s="2" t="s">
        <v>13</v>
      </c>
      <c r="B4" s="32" t="s">
        <v>29</v>
      </c>
      <c r="C4" s="24">
        <f>COUNTIF($F$4:$F$13,"A")+COUNTIF($J$4:$J$17,"A")+COUNTIF($N$4:$N$16,"A")+COUNTIF($R$4:$R$5,"A")+COUNTIF($R$11:$R$12,"A")+COUNTIF($V$4:$V$5,"A")</f>
        <v>43</v>
      </c>
      <c r="D4" s="22" t="s">
        <v>15</v>
      </c>
      <c r="E4" s="25">
        <v>1103</v>
      </c>
      <c r="F4" s="3" t="s">
        <v>25</v>
      </c>
      <c r="G4" s="21">
        <f aca="true" t="shared" si="0" ref="G4:G13">COUNTIF(F4,"44")*3*4+COUNTIF(F4,"A")*3*4+COUNTIF(F4,"A-r")*3*4+COUNTIF(F4,"33+")*3*3.5+COUNTIF(F4,"B+")*3*3.5+COUNTIF(F4,"B+-r")*3*3.5+COUNTIF(F4,"33")*3*3+COUNTIF(F4,"b")*3*3+COUNTIF(F4,"b-r")*3*3+COUNTIF(F4,"22+")*3*2.5+COUNTIF(F4,"c+")*3*2.5+COUNTIF(F4,"c+-r")*3*2.5+COUNTIF(F4,"22")*3*2+COUNTIF(F4,"c")*3*2+COUNTIF(F4,"c-r")*3*2+COUNTIF(F4,"11+")*3*1.5+COUNTIF(F4,"d+")*3*1.5+COUNTIF(F4,"d+-r")*3*1.5+COUNTIF(F4,"11")*3*1.5+COUNTIF(F4,"d")*3*1.5+COUNTIF(F4,"d-r")*3*1.5</f>
        <v>12</v>
      </c>
      <c r="H4" s="28" t="s">
        <v>16</v>
      </c>
      <c r="I4" s="24">
        <v>1101</v>
      </c>
      <c r="J4" s="3" t="s">
        <v>25</v>
      </c>
      <c r="K4" s="21">
        <f aca="true" t="shared" si="1" ref="K4:K17">COUNTIF(J4,"44")*3*4+COUNTIF(J4,"A")*3*4+COUNTIF(J4,"A-r")*3*4+COUNTIF(J4,"33+")*3*3.5+COUNTIF(J4,"B+")*3*3.5+COUNTIF(J4,"B+-r")*3*3.5+COUNTIF(J4,"33")*3*3+COUNTIF(J4,"b")*3*3+COUNTIF(J4,"b-r")*3*3+COUNTIF(J4,"22+")*3*2.5+COUNTIF(J4,"c+")*3*2.5+COUNTIF(J4,"c+-r")*3*2.5+COUNTIF(J4,"22")*3*2+COUNTIF(J4,"c")*3*2+COUNTIF(J4,"c-r")*3*2+COUNTIF(J4,"11+")*3*1.5+COUNTIF(J4,"d+")*3*1.5+COUNTIF(J4,"d+-r")*3*1.5+COUNTIF(J4,"11")*3*1.5+COUNTIF(J4,"d")*3*1.5+COUNTIF(J4,"d-r")*3*1.5</f>
        <v>12</v>
      </c>
      <c r="L4" s="29" t="s">
        <v>16</v>
      </c>
      <c r="M4" s="30">
        <v>2201</v>
      </c>
      <c r="N4" s="3" t="s">
        <v>25</v>
      </c>
      <c r="O4" s="21">
        <f>COUNTIF(N4,"44")*3*4+COUNTIF(N4,"A")*3*4+COUNTIF(N4,"A-r")*3*4+COUNTIF(N4,"33+")*3*3.5+COUNTIF(N4,"B+")*3*3.5+COUNTIF(N4,"B+-r")*3*3.5+COUNTIF(N4,"33")*3*3+COUNTIF(N4,"b")*3*3+COUNTIF(N4,"b-r")*3*3+COUNTIF(N4,"22+")*3*2.5+COUNTIF(N4,"c+")*3*2.5+COUNTIF(N4,"c+-r")*3*2.5+COUNTIF(N4,"22")*3*2+COUNTIF(N4,"c")*3*2+COUNTIF(N4,"c-r")*3*2+COUNTIF(N4,"11+")*3*1.5+COUNTIF(N4,"d+")*3*1.5+COUNTIF(N4,"d+-r")*3*1.5+COUNTIF(N4,"11")*3*1.5+COUNTIF(N4,"d")*3*1.5+COUNTIF(N4,"d-r")*3*1.5</f>
        <v>12</v>
      </c>
      <c r="P4" s="10" t="s">
        <v>19</v>
      </c>
      <c r="Q4" s="31">
        <v>3205</v>
      </c>
      <c r="R4" s="3" t="s">
        <v>25</v>
      </c>
      <c r="S4" s="8">
        <f>COUNTIF(R4,"44")*3*4+COUNTIF(R4,"A")*3*4+COUNTIF(R4,"A-r")*3*4+COUNTIF(R4,"33+")*3*3.5+COUNTIF(R4,"B+")*3*3.5+COUNTIF(R4,"B+-r")*3*3.5+COUNTIF(R4,"33")*3*3+COUNTIF(R4,"b")*3*3+COUNTIF(R4,"b-r")*3*3+COUNTIF(R4,"22+")*3*2.5+COUNTIF(R4,"c+")*3*2.5+COUNTIF(R4,"c+-r")*3*2.5+COUNTIF(R4,"22")*3*2+COUNTIF(R4,"c")*3*2+COUNTIF(R4,"c-r")*3*2+COUNTIF(R4,"11+")*3*1.5+COUNTIF(R4,"d+")*3*1.5+COUNTIF(R4,"d+-r")*3*1.5+COUNTIF(R4,"11")*3*1.5+COUNTIF(R4,"d")*3*1.5+COUNTIF(R4,"d-r")*3*1.5+COUNTIF(R4,"???????-44")*3*4+COUNTIF(R4,"???????-a")*3*4+COUNTIF(R4,"???????-a-r")*3*4+COUNTIF(R4,"???????-33+")*3*3.5+COUNTIF(R4,"???????-b+")*3*3.5+COUNTIF(R4,"???????-b+-r")*3*3.5+COUNTIF(R4,"???????-33")*3*3+COUNTIF(R4,"???????-b")*3*3+COUNTIF(R4,"???????-b-r")*3*3+COUNTIF(R4,"???????-22+")*3*2.5+COUNTIF(R4,"???????-c+")*3*2.5+COUNTIF(R4,"???????-c+-r")*3*2.5+COUNTIF(R4,"???????-22")*3*2+COUNTIF(R4,"???????-c")*3*2+COUNTIF(R4,"???????-c-r")*3*2+COUNTIF(R4,"???????-11+")*3*1.5+COUNTIF(R4,"???????-d+")*3*1.5+COUNTIF(R4,"???????-d+-r")*3*1.5+COUNTIF(R4,"???????-11")*3*1+COUNTIF(R4,"???????-d")*3*1+COUNTIF(R4,"???????-d-r")*3*1</f>
        <v>12</v>
      </c>
      <c r="T4" s="53"/>
      <c r="U4" s="54"/>
      <c r="V4" s="3" t="s">
        <v>25</v>
      </c>
      <c r="W4" s="21">
        <f>COUNTIF(V4,"44")*3*4+COUNTIF(V4,"A")*3*4+COUNTIF(V4,"A-r")*3*4+COUNTIF(V4,"33+")*3*3.5+COUNTIF(V4,"B+")*3*3.5+COUNTIF(V4,"B+-r")*3*3.5+COUNTIF(V4,"33")*3*3+COUNTIF(V4,"b")*3*3+COUNTIF(V4,"b-r")*3*3+COUNTIF(V4,"22+")*3*2.5+COUNTIF(V4,"c+")*3*2.5+COUNTIF(V4,"c+-r")*3*2.5+COUNTIF(V4,"22")*3*2+COUNTIF(V4,"c")*3*2+COUNTIF(V4,"c-r")*3*2+COUNTIF(V4,"11+")*3*1.5+COUNTIF(V4,"d+")*3*1.5+COUNTIF(V4,"d+-r")*3*1.5+COUNTIF(V4,"11")*3*1.5+COUNTIF(V4,"d")*3*1.5+COUNTIF(V4,"d-r")*3*1.5+COUNTIF(V4,"???????-44")*3*4+COUNTIF(V4,"???????-a")*3*4+COUNTIF(V4,"???????-a-r")*3*4+COUNTIF(V4,"???????-33+")*3*3.5+COUNTIF(V4,"???????-b+")*3*3.5+COUNTIF(V4,"???????-b+-r")*3*3.5+COUNTIF(V4,"???????-33")*3*3+COUNTIF(V4,"???????-b")*3*3+COUNTIF(V4,"???????-b-r")*3*3+COUNTIF(V4,"???????-22+")*3*2.5+COUNTIF(V4,"???????-c+")*3*2.5+COUNTIF(V4,"???????-c+-r")*3*2.5+COUNTIF(V4,"???????-22")*3*2+COUNTIF(V4,"???????-c")*3*2+COUNTIF(V4,"???????-c-r")*3*2+COUNTIF(V4,"???????-11+")*3*1.5+COUNTIF(V4,"???????-d+")*3*1.5+COUNTIF(V4,"???????-d+-r")*3*1.5+COUNTIF(V4,"???????-11")*3*1+COUNTIF(V4,"???????-d")*3*1+COUNTIF(V4,"???????-d-r")*3*1</f>
        <v>12</v>
      </c>
    </row>
    <row r="5" spans="1:23" ht="26.25">
      <c r="A5" s="2" t="s">
        <v>10</v>
      </c>
      <c r="B5" s="33" t="s">
        <v>4</v>
      </c>
      <c r="C5" s="34">
        <f>COUNTIF($F$4:$F$13,"B+")+COUNTIF($J$4:$J$17,"B+")+COUNTIF($N$4:$N$16,"B+")+COUNTIF($R$4:$R$5,"B+")+COUNTIF($R$11:$R$12,"B+")+COUNTIF($V$4:$V$5,"B+")</f>
        <v>0</v>
      </c>
      <c r="D5" s="22" t="s">
        <v>15</v>
      </c>
      <c r="E5" s="25">
        <v>1111</v>
      </c>
      <c r="F5" s="3" t="s">
        <v>25</v>
      </c>
      <c r="G5" s="21">
        <f t="shared" si="0"/>
        <v>12</v>
      </c>
      <c r="H5" s="28" t="s">
        <v>16</v>
      </c>
      <c r="I5" s="24">
        <v>1102</v>
      </c>
      <c r="J5" s="3" t="s">
        <v>25</v>
      </c>
      <c r="K5" s="21">
        <f t="shared" si="1"/>
        <v>12</v>
      </c>
      <c r="L5" s="29" t="s">
        <v>16</v>
      </c>
      <c r="M5" s="30">
        <v>2202</v>
      </c>
      <c r="N5" s="3" t="s">
        <v>25</v>
      </c>
      <c r="O5" s="21">
        <f aca="true" t="shared" si="2" ref="O5:O16">COUNTIF(N5,"44")*3*4+COUNTIF(N5,"A")*3*4+COUNTIF(N5,"A-r")*3*4+COUNTIF(N5,"33+")*3*3.5+COUNTIF(N5,"B+")*3*3.5+COUNTIF(N5,"B+-r")*3*3.5+COUNTIF(N5,"33")*3*3+COUNTIF(N5,"b")*3*3+COUNTIF(N5,"b-r")*3*3+COUNTIF(N5,"22+")*3*2.5+COUNTIF(N5,"c+")*3*2.5+COUNTIF(N5,"c+-r")*3*2.5+COUNTIF(N5,"22")*3*2+COUNTIF(N5,"c")*3*2+COUNTIF(N5,"c-r")*3*2+COUNTIF(N5,"11+")*3*1.5+COUNTIF(N5,"d+")*3*1.5+COUNTIF(N5,"d+-r")*3*1.5+COUNTIF(N5,"11")*3*1.5+COUNTIF(N5,"d")*3*1.5+COUNTIF(N5,"d-r")*3*1.5</f>
        <v>12</v>
      </c>
      <c r="P5" s="10" t="s">
        <v>19</v>
      </c>
      <c r="Q5" s="31">
        <v>4213</v>
      </c>
      <c r="R5" s="3" t="s">
        <v>25</v>
      </c>
      <c r="S5" s="8">
        <f>COUNTIF(R5,"44")*3*4+COUNTIF(R5,"A")*3*4+COUNTIF(R5,"A-r")*3*4+COUNTIF(R5,"33+")*3*3.5+COUNTIF(R5,"B+")*3*3.5+COUNTIF(R5,"B+-r")*3*3.5+COUNTIF(R5,"33")*3*3+COUNTIF(R5,"b")*3*3+COUNTIF(R5,"b-r")*3*3+COUNTIF(R5,"22+")*3*2.5+COUNTIF(R5,"c+")*3*2.5+COUNTIF(R5,"c+-r")*3*2.5+COUNTIF(R5,"22")*3*2+COUNTIF(R5,"c")*3*2+COUNTIF(R5,"c-r")*3*2+COUNTIF(R5,"11+")*3*1.5+COUNTIF(R5,"d+")*3*1.5+COUNTIF(R5,"d+-r")*3*1.5+COUNTIF(R5,"11")*3*1.5+COUNTIF(R5,"d")*3*1.5+COUNTIF(R5,"d-r")*3*1.5+COUNTIF(R5,"???????-44")*3*4+COUNTIF(R5,"???????-a")*3*4+COUNTIF(R5,"???????-a-r")*3*4+COUNTIF(R5,"???????-33+")*3*3.5+COUNTIF(R5,"???????-b+")*3*3.5+COUNTIF(R5,"???????-b+-r")*3*3.5+COUNTIF(R5,"???????-33")*3*3+COUNTIF(R5,"???????-b")*3*3+COUNTIF(R5,"???????-b-r")*3*3+COUNTIF(R5,"???????-22+")*3*2.5+COUNTIF(R5,"???????-c+")*3*2.5+COUNTIF(R5,"???????-c+-r")*3*2.5+COUNTIF(R5,"???????-22")*3*2+COUNTIF(R5,"???????-c")*3*2+COUNTIF(R5,"???????-c-r")*3*2+COUNTIF(R5,"???????-11+")*3*1.5+COUNTIF(R5,"???????-d+")*3*1.5+COUNTIF(R5,"???????-d+-r")*3*1.5+COUNTIF(R5,"???????-11")*3*1+COUNTIF(R5,"???????-d")*3*1+COUNTIF(R5,"???????-d-r")*3*1</f>
        <v>12</v>
      </c>
      <c r="T5" s="63"/>
      <c r="U5" s="64"/>
      <c r="V5" s="3" t="s">
        <v>25</v>
      </c>
      <c r="W5" s="8">
        <f>COUNTIF(V5,"44")*3*4+COUNTIF(V5,"A")*3*4+COUNTIF(V5,"A-r")*3*4+COUNTIF(V5,"33+")*3*3.5+COUNTIF(V5,"B+")*3*3.5+COUNTIF(V5,"B+-r")*3*3.5+COUNTIF(V5,"33")*3*3+COUNTIF(V5,"b")*3*3+COUNTIF(V5,"b-r")*3*3+COUNTIF(V5,"22+")*3*2.5+COUNTIF(V5,"c+")*3*2.5+COUNTIF(V5,"c+-r")*3*2.5+COUNTIF(V5,"22")*3*2+COUNTIF(V5,"c")*3*2+COUNTIF(V5,"c-r")*3*2+COUNTIF(V5,"11+")*3*1.5+COUNTIF(V5,"d+")*3*1.5+COUNTIF(V5,"d+-r")*3*1.5+COUNTIF(V5,"11")*3*1.5+COUNTIF(V5,"d")*3*1.5+COUNTIF(V5,"d-r")*3*1.5+COUNTIF(V5,"???????-44")*3*4+COUNTIF(V5,"???????-a")*3*4+COUNTIF(V5,"???????-a-r")*3*4+COUNTIF(V5,"???????-33+")*3*3.5+COUNTIF(V5,"???????-b+")*3*3.5+COUNTIF(V5,"???????-b+-r")*3*3.5+COUNTIF(V5,"???????-33")*3*3+COUNTIF(V5,"???????-b")*3*3+COUNTIF(V5,"???????-b-r")*3*3+COUNTIF(V5,"???????-22+")*3*2.5+COUNTIF(V5,"???????-c+")*3*2.5+COUNTIF(V5,"???????-c+-r")*3*2.5+COUNTIF(V5,"???????-22")*3*2+COUNTIF(V5,"???????-c")*3*2+COUNTIF(V5,"???????-c-r")*3*2+COUNTIF(V5,"???????-11+")*3*1.5+COUNTIF(V5,"???????-d+")*3*1.5+COUNTIF(V5,"???????-d+-r")*3*1.5+COUNTIF(V5,"???????-11")*3*1+COUNTIF(V5,"???????-d")*3*1+COUNTIF(V5,"???????-d-r")*3*1</f>
        <v>12</v>
      </c>
    </row>
    <row r="6" spans="1:19" ht="26.25">
      <c r="A6" s="2" t="s">
        <v>11</v>
      </c>
      <c r="B6" s="35" t="s">
        <v>6</v>
      </c>
      <c r="C6" s="36">
        <f>COUNTIF($F$4:$F$13,"B")+COUNTIF($J$4:$J$17,"B")+COUNTIF($N$4:$N$16,"B")+COUNTIF($R$4:$R$5,"B")+COUNTIF($R$11:$R$12,"B")+COUNTIF($V$4:$V$5,"B")</f>
        <v>0</v>
      </c>
      <c r="D6" s="22" t="s">
        <v>15</v>
      </c>
      <c r="E6" s="25">
        <v>1112</v>
      </c>
      <c r="F6" s="3" t="s">
        <v>25</v>
      </c>
      <c r="G6" s="21">
        <f t="shared" si="0"/>
        <v>12</v>
      </c>
      <c r="H6" s="28" t="s">
        <v>17</v>
      </c>
      <c r="I6" s="24">
        <v>2101</v>
      </c>
      <c r="J6" s="3" t="s">
        <v>25</v>
      </c>
      <c r="K6" s="21">
        <f t="shared" si="1"/>
        <v>12</v>
      </c>
      <c r="L6" s="29" t="s">
        <v>16</v>
      </c>
      <c r="M6" s="30">
        <v>3200</v>
      </c>
      <c r="N6" s="3" t="s">
        <v>25</v>
      </c>
      <c r="O6" s="21">
        <f t="shared" si="2"/>
        <v>12</v>
      </c>
      <c r="P6" s="23"/>
      <c r="Q6" s="50"/>
      <c r="R6" s="3"/>
      <c r="S6" s="8"/>
    </row>
    <row r="7" spans="1:19" ht="26.25">
      <c r="A7" s="2" t="s">
        <v>12</v>
      </c>
      <c r="B7" s="33" t="s">
        <v>14</v>
      </c>
      <c r="C7" s="34">
        <f>COUNTIF($F$4:$F$13,"C+")+COUNTIF($J$4:$J$17,"C+")+COUNTIF($N$4:$N$16,"C+")+COUNTIF($R$4:$R$5,"C+")+COUNTIF($R$11:$R$12,"C+")+COUNTIF($V$4:$V$5,"C+")</f>
        <v>0</v>
      </c>
      <c r="D7" s="22" t="s">
        <v>15</v>
      </c>
      <c r="E7" s="25">
        <v>1131</v>
      </c>
      <c r="F7" s="3" t="s">
        <v>25</v>
      </c>
      <c r="G7" s="21">
        <f t="shared" si="0"/>
        <v>12</v>
      </c>
      <c r="H7" s="28" t="s">
        <v>18</v>
      </c>
      <c r="I7" s="24">
        <v>1121</v>
      </c>
      <c r="J7" s="3" t="s">
        <v>25</v>
      </c>
      <c r="K7" s="21">
        <f t="shared" si="1"/>
        <v>12</v>
      </c>
      <c r="L7" s="29" t="s">
        <v>16</v>
      </c>
      <c r="M7" s="30">
        <v>3205</v>
      </c>
      <c r="N7" s="3" t="s">
        <v>25</v>
      </c>
      <c r="O7" s="21">
        <f t="shared" si="2"/>
        <v>12</v>
      </c>
      <c r="P7" s="23"/>
      <c r="Q7" s="50"/>
      <c r="R7" s="3"/>
      <c r="S7" s="8"/>
    </row>
    <row r="8" spans="2:19" ht="26.25">
      <c r="B8" s="35" t="s">
        <v>5</v>
      </c>
      <c r="C8" s="36">
        <f>COUNTIF($F$4:$F$13,"C")+COUNTIF($J$4:$J$17,"C")+COUNTIF($N$4:$N$16,"C")+COUNTIF($R$4:$R$5,"C")+COUNTIF($R$11:$R$12,"C")+COUNTIF($V$4:$V$5,"C")</f>
        <v>0</v>
      </c>
      <c r="D8" s="22" t="s">
        <v>15</v>
      </c>
      <c r="E8" s="25">
        <v>1141</v>
      </c>
      <c r="F8" s="3" t="s">
        <v>25</v>
      </c>
      <c r="G8" s="21">
        <f t="shared" si="0"/>
        <v>12</v>
      </c>
      <c r="H8" s="28" t="s">
        <v>18</v>
      </c>
      <c r="I8" s="24">
        <v>1122</v>
      </c>
      <c r="J8" s="3" t="s">
        <v>25</v>
      </c>
      <c r="K8" s="21">
        <f t="shared" si="1"/>
        <v>12</v>
      </c>
      <c r="L8" s="29" t="s">
        <v>16</v>
      </c>
      <c r="M8" s="30">
        <v>3211</v>
      </c>
      <c r="N8" s="3" t="s">
        <v>25</v>
      </c>
      <c r="O8" s="21">
        <f t="shared" si="2"/>
        <v>12</v>
      </c>
      <c r="P8" s="37"/>
      <c r="Q8" s="38"/>
      <c r="R8" s="39"/>
      <c r="S8" s="8"/>
    </row>
    <row r="9" spans="2:19" ht="26.25">
      <c r="B9" s="33" t="s">
        <v>7</v>
      </c>
      <c r="C9" s="34">
        <f>COUNTIF($F$4:$F$13,"D+")+COUNTIF($J$4:$J$17,"D+")+COUNTIF($N$4:$N$16,"D+")+COUNTIF($R$4:$R$5,"D+")+COUNTIF($R$11:$R$12,"D+")+COUNTIF($V$4:$V$5,"D+")</f>
        <v>0</v>
      </c>
      <c r="D9" s="22" t="s">
        <v>15</v>
      </c>
      <c r="E9" s="25">
        <v>1201</v>
      </c>
      <c r="F9" s="3" t="s">
        <v>25</v>
      </c>
      <c r="G9" s="21">
        <f t="shared" si="0"/>
        <v>12</v>
      </c>
      <c r="H9" s="28" t="s">
        <v>19</v>
      </c>
      <c r="I9" s="24">
        <v>2101</v>
      </c>
      <c r="J9" s="3" t="s">
        <v>25</v>
      </c>
      <c r="K9" s="21">
        <f t="shared" si="1"/>
        <v>12</v>
      </c>
      <c r="L9" s="29" t="s">
        <v>16</v>
      </c>
      <c r="M9" s="30">
        <v>3212</v>
      </c>
      <c r="N9" s="3" t="s">
        <v>25</v>
      </c>
      <c r="O9" s="21">
        <f t="shared" si="2"/>
        <v>12</v>
      </c>
      <c r="P9" s="69" t="s">
        <v>30</v>
      </c>
      <c r="Q9" s="70"/>
      <c r="R9" s="70"/>
      <c r="S9" s="40"/>
    </row>
    <row r="10" spans="2:20" ht="26.25">
      <c r="B10" s="35" t="s">
        <v>8</v>
      </c>
      <c r="C10" s="36">
        <f>COUNTIF($F$4:$F$13,"D")+COUNTIF($J$4:$J$17,"D")+COUNTIF($N$4:$N$16,"D")+COUNTIF($R$4:$R$5,"D")+COUNTIF($R$11:$R$12,"D")+COUNTIF($V$4:$V$5,"D")</f>
        <v>0</v>
      </c>
      <c r="D10" s="22" t="s">
        <v>15</v>
      </c>
      <c r="E10" s="25">
        <v>1212</v>
      </c>
      <c r="F10" s="3" t="s">
        <v>25</v>
      </c>
      <c r="G10" s="21">
        <f t="shared" si="0"/>
        <v>12</v>
      </c>
      <c r="H10" s="28" t="s">
        <v>20</v>
      </c>
      <c r="I10" s="24">
        <v>2101</v>
      </c>
      <c r="J10" s="3" t="s">
        <v>25</v>
      </c>
      <c r="K10" s="21">
        <f t="shared" si="1"/>
        <v>12</v>
      </c>
      <c r="L10" s="29" t="s">
        <v>16</v>
      </c>
      <c r="M10" s="30">
        <v>3220</v>
      </c>
      <c r="N10" s="3" t="s">
        <v>25</v>
      </c>
      <c r="O10" s="21">
        <f t="shared" si="2"/>
        <v>12</v>
      </c>
      <c r="P10" s="57" t="s">
        <v>0</v>
      </c>
      <c r="Q10" s="58"/>
      <c r="R10" s="4" t="s">
        <v>1</v>
      </c>
      <c r="S10" s="40"/>
      <c r="T10" s="14"/>
    </row>
    <row r="11" spans="4:19" ht="26.25" customHeight="1">
      <c r="D11" s="22" t="s">
        <v>15</v>
      </c>
      <c r="E11" s="25">
        <v>1301</v>
      </c>
      <c r="F11" s="3" t="s">
        <v>25</v>
      </c>
      <c r="G11" s="21">
        <f t="shared" si="0"/>
        <v>12</v>
      </c>
      <c r="H11" s="28" t="s">
        <v>21</v>
      </c>
      <c r="I11" s="24">
        <v>2116</v>
      </c>
      <c r="J11" s="3" t="s">
        <v>25</v>
      </c>
      <c r="K11" s="21">
        <f t="shared" si="1"/>
        <v>12</v>
      </c>
      <c r="L11" s="29" t="s">
        <v>16</v>
      </c>
      <c r="M11" s="30">
        <v>3250</v>
      </c>
      <c r="N11" s="3" t="s">
        <v>25</v>
      </c>
      <c r="O11" s="21">
        <f t="shared" si="2"/>
        <v>12</v>
      </c>
      <c r="P11" s="49" t="s">
        <v>19</v>
      </c>
      <c r="Q11" s="48"/>
      <c r="R11" s="3" t="s">
        <v>25</v>
      </c>
      <c r="S11" s="8">
        <f>COUNTIF(R11,"44")*3*4+COUNTIF(R11,"A")*3*4+COUNTIF(R11,"A-r")*3*4+COUNTIF(R11,"33+")*3*3.5+COUNTIF(R11,"B+")*3*3.5+COUNTIF(R11,"B+-r")*3*3.5+COUNTIF(R11,"33")*3*3+COUNTIF(R11,"b")*3*3+COUNTIF(R11,"b-r")*3*3+COUNTIF(R11,"22+")*3*2.5+COUNTIF(R11,"c+")*3*2.5+COUNTIF(R11,"c+-r")*3*2.5+COUNTIF(R11,"22")*3*2+COUNTIF(R11,"c")*3*2+COUNTIF(R11,"c-r")*3*2+COUNTIF(R11,"11+")*3*1.5+COUNTIF(R11,"d+")*3*1.5+COUNTIF(R11,"d+-r")*3*1.5+COUNTIF(R11,"11")*3*1.5+COUNTIF(R11,"d")*3*1.5+COUNTIF(R11,"d-r")*3*1.5+COUNTIF(R11,"???????-44")*3*4+COUNTIF(R11,"???????-a")*3*4+COUNTIF(R11,"???????-a-r")*3*4+COUNTIF(R11,"???????-33+")*3*3.5+COUNTIF(R11,"???????-b+")*3*3.5+COUNTIF(R11,"???????-b+-r")*3*3.5+COUNTIF(R11,"???????-33")*3*3+COUNTIF(R11,"???????-b")*3*3+COUNTIF(R11,"???????-b-r")*3*3+COUNTIF(R11,"???????-22+")*3*2.5+COUNTIF(R11,"???????-c+")*3*2.5+COUNTIF(R11,"???????-c+-r")*3*2.5+COUNTIF(R11,"???????-22")*3*2+COUNTIF(R11,"???????-c")*3*2+COUNTIF(R11,"???????-c-r")*3*2+COUNTIF(R11,"???????-11+")*3*1.5+COUNTIF(R11,"???????-d+")*3*1.5+COUNTIF(R11,"???????-d+-r")*3*1.5+COUNTIF(R11,"???????-11")*3*1+COUNTIF(R11,"???????-d")*3*1+COUNTIF(R11,"???????-d-r")*3*1</f>
        <v>12</v>
      </c>
    </row>
    <row r="12" spans="2:20" ht="31.5" customHeight="1">
      <c r="B12" s="59" t="s">
        <v>3</v>
      </c>
      <c r="C12" s="61">
        <f>(G4+G5+G6+G7+G8+G9+G10+G11+G12+G13+G14+G15+K4+K5+K6+K7+K8+K9+K10+K11+K12+K13+K14+K15+K16+O4+O5+O6+O7+O8+O9+O10+O11+O12+O13+O14+O15+S4+S5+S6+S7+S8+S11+S12+W4+W5+K17+O16)/D17</f>
        <v>4</v>
      </c>
      <c r="D12" s="22" t="s">
        <v>15</v>
      </c>
      <c r="E12" s="25">
        <v>1302</v>
      </c>
      <c r="F12" s="3" t="s">
        <v>25</v>
      </c>
      <c r="G12" s="21">
        <f t="shared" si="0"/>
        <v>12</v>
      </c>
      <c r="H12" s="28" t="s">
        <v>22</v>
      </c>
      <c r="I12" s="24">
        <v>2101</v>
      </c>
      <c r="J12" s="3" t="s">
        <v>25</v>
      </c>
      <c r="K12" s="21">
        <f t="shared" si="1"/>
        <v>12</v>
      </c>
      <c r="L12" s="29" t="s">
        <v>16</v>
      </c>
      <c r="M12" s="30">
        <v>4200</v>
      </c>
      <c r="N12" s="3" t="s">
        <v>25</v>
      </c>
      <c r="O12" s="21">
        <f t="shared" si="2"/>
        <v>12</v>
      </c>
      <c r="P12" s="49" t="s">
        <v>19</v>
      </c>
      <c r="Q12" s="48"/>
      <c r="R12" s="3" t="s">
        <v>25</v>
      </c>
      <c r="S12" s="8">
        <f>COUNTIF(R12,"44")*3*4+COUNTIF(R12,"A")*3*4+COUNTIF(R12,"A-r")*3*4+COUNTIF(R12,"33+")*3*3.5+COUNTIF(R12,"B+")*3*3.5+COUNTIF(R12,"B+-r")*3*3.5+COUNTIF(R12,"33")*3*3+COUNTIF(R12,"b")*3*3+COUNTIF(R12,"b-r")*3*3+COUNTIF(R12,"22+")*3*2.5+COUNTIF(R12,"c+")*3*2.5+COUNTIF(R12,"c+-r")*3*2.5+COUNTIF(R12,"22")*3*2+COUNTIF(R12,"c")*3*2+COUNTIF(R12,"c-r")*3*2+COUNTIF(R12,"11+")*3*1.5+COUNTIF(R12,"d+")*3*1.5+COUNTIF(R12,"d+-r")*3*1.5+COUNTIF(R12,"11")*3*1.5+COUNTIF(R12,"d")*3*1.5+COUNTIF(R12,"d-r")*3*1.5+COUNTIF(R12,"???????-44")*3*4+COUNTIF(R12,"???????-a")*3*4+COUNTIF(R12,"???????-a-r")*3*4+COUNTIF(R12,"???????-33+")*3*3.5+COUNTIF(R12,"???????-b+")*3*3.5+COUNTIF(R12,"???????-b+-r")*3*3.5+COUNTIF(R12,"???????-33")*3*3+COUNTIF(R12,"???????-b")*3*3+COUNTIF(R12,"???????-b-r")*3*3+COUNTIF(R12,"???????-22+")*3*2.5+COUNTIF(R12,"???????-c+")*3*2.5+COUNTIF(R12,"???????-c+-r")*3*2.5+COUNTIF(R12,"???????-22")*3*2+COUNTIF(R12,"???????-c")*3*2+COUNTIF(R12,"???????-c-r")*3*2+COUNTIF(R12,"???????-11+")*3*1.5+COUNTIF(R12,"???????-d+")*3*1.5+COUNTIF(R12,"???????-d+-r")*3*1.5+COUNTIF(R12,"???????-11")*3*1+COUNTIF(R12,"???????-d")*3*1+COUNTIF(R12,"???????-d-r")*3*1</f>
        <v>12</v>
      </c>
      <c r="T12" s="17"/>
    </row>
    <row r="13" spans="2:21" ht="26.25" customHeight="1">
      <c r="B13" s="60"/>
      <c r="C13" s="62"/>
      <c r="D13" s="22" t="s">
        <v>15</v>
      </c>
      <c r="E13" s="25">
        <v>1312</v>
      </c>
      <c r="F13" s="3" t="s">
        <v>25</v>
      </c>
      <c r="G13" s="21">
        <f t="shared" si="0"/>
        <v>12</v>
      </c>
      <c r="H13" s="28" t="s">
        <v>22</v>
      </c>
      <c r="I13" s="24">
        <v>2102</v>
      </c>
      <c r="J13" s="3" t="s">
        <v>25</v>
      </c>
      <c r="K13" s="21">
        <f t="shared" si="1"/>
        <v>12</v>
      </c>
      <c r="L13" s="29" t="s">
        <v>16</v>
      </c>
      <c r="M13" s="30">
        <v>4203</v>
      </c>
      <c r="N13" s="3" t="s">
        <v>25</v>
      </c>
      <c r="O13" s="21">
        <f t="shared" si="2"/>
        <v>12</v>
      </c>
      <c r="P13" s="13"/>
      <c r="Q13" s="41"/>
      <c r="R13" s="3"/>
      <c r="S13" s="8"/>
      <c r="U13" s="17"/>
    </row>
    <row r="14" spans="4:16" ht="35.25" customHeight="1">
      <c r="D14" s="9"/>
      <c r="E14" s="42"/>
      <c r="F14" s="3"/>
      <c r="G14" s="21"/>
      <c r="H14" s="28" t="s">
        <v>22</v>
      </c>
      <c r="I14" s="24">
        <v>3101</v>
      </c>
      <c r="J14" s="3" t="s">
        <v>25</v>
      </c>
      <c r="K14" s="21">
        <f t="shared" si="1"/>
        <v>12</v>
      </c>
      <c r="L14" s="29" t="s">
        <v>16</v>
      </c>
      <c r="M14" s="30">
        <v>4209</v>
      </c>
      <c r="N14" s="3" t="s">
        <v>25</v>
      </c>
      <c r="O14" s="21">
        <f t="shared" si="2"/>
        <v>12</v>
      </c>
      <c r="P14" s="46" t="s">
        <v>37</v>
      </c>
    </row>
    <row r="15" spans="4:23" ht="38.25">
      <c r="D15" s="9"/>
      <c r="E15" s="42"/>
      <c r="F15" s="3"/>
      <c r="G15" s="21"/>
      <c r="H15" s="28" t="s">
        <v>22</v>
      </c>
      <c r="I15" s="24">
        <v>3102</v>
      </c>
      <c r="J15" s="3" t="s">
        <v>25</v>
      </c>
      <c r="K15" s="21">
        <f t="shared" si="1"/>
        <v>12</v>
      </c>
      <c r="L15" s="29" t="s">
        <v>16</v>
      </c>
      <c r="M15" s="30">
        <v>4246</v>
      </c>
      <c r="N15" s="3" t="s">
        <v>25</v>
      </c>
      <c r="O15" s="21">
        <f t="shared" si="2"/>
        <v>12</v>
      </c>
      <c r="P15" s="47" t="s">
        <v>34</v>
      </c>
      <c r="Q15" s="45"/>
      <c r="R15" s="45"/>
      <c r="S15" s="45"/>
      <c r="T15" s="45"/>
      <c r="U15" s="45"/>
      <c r="V15" s="45"/>
      <c r="W15" s="45"/>
    </row>
    <row r="16" spans="2:24" ht="38.25">
      <c r="B16" s="52" t="s">
        <v>32</v>
      </c>
      <c r="C16" s="52"/>
      <c r="D16" s="51">
        <f>SUM(C4:C10)</f>
        <v>43</v>
      </c>
      <c r="F16" s="2"/>
      <c r="G16" s="43"/>
      <c r="H16" s="28" t="s">
        <v>23</v>
      </c>
      <c r="I16" s="24">
        <v>2101</v>
      </c>
      <c r="J16" s="3" t="s">
        <v>25</v>
      </c>
      <c r="K16" s="21">
        <f t="shared" si="1"/>
        <v>12</v>
      </c>
      <c r="L16" s="29" t="s">
        <v>16</v>
      </c>
      <c r="M16" s="30">
        <v>4252</v>
      </c>
      <c r="N16" s="3" t="s">
        <v>25</v>
      </c>
      <c r="O16" s="21">
        <f t="shared" si="2"/>
        <v>12</v>
      </c>
      <c r="P16" s="47" t="s">
        <v>35</v>
      </c>
      <c r="Q16" s="45"/>
      <c r="R16" s="45"/>
      <c r="S16" s="45"/>
      <c r="T16" s="45"/>
      <c r="U16" s="45"/>
      <c r="V16" s="45"/>
      <c r="W16" s="45"/>
      <c r="X16" s="45"/>
    </row>
    <row r="17" spans="1:24" ht="43.5">
      <c r="A17" s="17"/>
      <c r="B17" s="52" t="s">
        <v>31</v>
      </c>
      <c r="C17" s="52"/>
      <c r="D17" s="51">
        <f>COUNTIF(F4:F15,"A")*3+COUNTIF(F4:F15,"B+")*3+COUNTIF(F4:F15,"B")*3+COUNTIF(F4:F15,"C+")*3+COUNTIF(F4:F15,"C")*3+COUNTIF(F4:F15,"D+")*3+COUNTIF(F4:F15,"D")*3+COUNTIF(J4:J17,"A")*3+COUNTIF(J4:J17,"B+")*3+COUNTIF(J4:J17,"B")*3+COUNTIF(J4:J17,"C+")*3+COUNTIF(J4:J17,"C")*3+COUNTIF(J4:J17,"D+")*3+COUNTIF(J4:J17,"D")*3+COUNTIF(N4:N16,"A")*3+COUNTIF(N4:N16,"B+")*3+COUNTIF(N4:N16,"B")*3+COUNTIF(N4:N16,"C+")*3+COUNTIF(N4:N16,"C")*3+COUNTIF(N4:N16,"D+")*3+COUNTIF(N4:N16,"D")*3+COUNTIF(R4:R5,"A")*3+COUNTIF(R4:R5,"B+")*3+COUNTIF(R4:R5,"B")*3+COUNTIF(R4:R5,"C+")*3+COUNTIF(R4:R5,"C")*3+COUNTIF(R4:R5,"D+")*3+COUNTIF(R4:R5,"D")*3+COUNTIF(R11:R12,"A")*3+COUNTIF(R11:R12,"B+")*3+COUNTIF(R11:R12,"B")*3+COUNTIF(R11:R12,"C+")*3+COUNTIF(R11:R12,"C")*3+COUNTIF(R11:R12,"D+")*3+COUNTIF(R11:R12,"D")*3+COUNTIF(V4:V5,"A")*3+COUNTIF(V4:V5,"B+")*3+COUNTIF(V4:V5,"B")*3+COUNTIF(V4:V5,"C+")*3+COUNTIF(V4:V5,"C")*3+COUNTIF(V4:V5,"D+")*3+COUNTIF(V4:V5,"D")*3</f>
        <v>129</v>
      </c>
      <c r="G17" s="27"/>
      <c r="H17" s="28" t="s">
        <v>24</v>
      </c>
      <c r="I17" s="24">
        <v>2016</v>
      </c>
      <c r="J17" s="3" t="s">
        <v>25</v>
      </c>
      <c r="K17" s="21">
        <f t="shared" si="1"/>
        <v>12</v>
      </c>
      <c r="L17" s="11"/>
      <c r="M17" s="18"/>
      <c r="N17" s="11"/>
      <c r="P17" s="47" t="s">
        <v>36</v>
      </c>
      <c r="Q17" s="45"/>
      <c r="R17" s="45"/>
      <c r="S17" s="45"/>
      <c r="T17" s="45"/>
      <c r="U17" s="45"/>
      <c r="V17" s="45"/>
      <c r="W17" s="45"/>
      <c r="X17" s="45"/>
    </row>
    <row r="18" spans="4:24" ht="38.25">
      <c r="D18" s="7"/>
      <c r="E18" s="7"/>
      <c r="F18" s="2"/>
      <c r="G18" s="27"/>
      <c r="J18" s="2"/>
      <c r="L18" s="16"/>
      <c r="M18" s="44"/>
      <c r="N18" s="16"/>
      <c r="P18" s="47" t="s">
        <v>33</v>
      </c>
      <c r="Q18" s="45"/>
      <c r="R18" s="71"/>
      <c r="S18" s="45"/>
      <c r="T18" s="45"/>
      <c r="U18" s="45"/>
      <c r="V18" s="45"/>
      <c r="W18" s="45"/>
      <c r="X18" s="45"/>
    </row>
  </sheetData>
  <sheetProtection/>
  <mergeCells count="15">
    <mergeCell ref="L1:R2"/>
    <mergeCell ref="D3:E3"/>
    <mergeCell ref="H3:I3"/>
    <mergeCell ref="P9:R9"/>
    <mergeCell ref="P10:Q10"/>
    <mergeCell ref="B17:C17"/>
    <mergeCell ref="T4:U4"/>
    <mergeCell ref="T1:V2"/>
    <mergeCell ref="B16:C16"/>
    <mergeCell ref="L3:M3"/>
    <mergeCell ref="B12:B13"/>
    <mergeCell ref="C12:C13"/>
    <mergeCell ref="T5:U5"/>
    <mergeCell ref="D1:F2"/>
    <mergeCell ref="H1:J2"/>
  </mergeCells>
  <conditionalFormatting sqref="F4:F15 J4:J17 N4:N18 R4:R8">
    <cfRule type="cellIs" priority="28" dxfId="2" operator="equal" stopIfTrue="1">
      <formula>"F"</formula>
    </cfRule>
    <cfRule type="cellIs" priority="29" dxfId="1" operator="equal" stopIfTrue="1">
      <formula>"I"</formula>
    </cfRule>
    <cfRule type="cellIs" priority="30" dxfId="0" operator="equal" stopIfTrue="1">
      <formula>0</formula>
    </cfRule>
  </conditionalFormatting>
  <conditionalFormatting sqref="R13">
    <cfRule type="cellIs" priority="18" dxfId="2" operator="equal" stopIfTrue="1">
      <formula>"F"</formula>
    </cfRule>
    <cfRule type="cellIs" priority="19" dxfId="1" operator="equal" stopIfTrue="1">
      <formula>"I"</formula>
    </cfRule>
    <cfRule type="cellIs" priority="20" dxfId="0" operator="equal" stopIfTrue="1">
      <formula>0</formula>
    </cfRule>
  </conditionalFormatting>
  <conditionalFormatting sqref="R11:R12">
    <cfRule type="cellIs" priority="4" dxfId="2" operator="equal" stopIfTrue="1">
      <formula>"F"</formula>
    </cfRule>
    <cfRule type="cellIs" priority="5" dxfId="1" operator="equal" stopIfTrue="1">
      <formula>"I"</formula>
    </cfRule>
    <cfRule type="cellIs" priority="6" dxfId="0" operator="equal" stopIfTrue="1">
      <formula>0</formula>
    </cfRule>
  </conditionalFormatting>
  <conditionalFormatting sqref="V4:V5">
    <cfRule type="cellIs" priority="1" dxfId="2" operator="equal" stopIfTrue="1">
      <formula>"F"</formula>
    </cfRule>
    <cfRule type="cellIs" priority="2" dxfId="1" operator="equal" stopIfTrue="1">
      <formula>"I"</formula>
    </cfRule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Ramkhamhaeng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Computer</dc:creator>
  <cp:keywords/>
  <dc:description/>
  <cp:lastModifiedBy>acctfin</cp:lastModifiedBy>
  <cp:lastPrinted>2006-12-31T18:51:40Z</cp:lastPrinted>
  <dcterms:created xsi:type="dcterms:W3CDTF">2008-10-13T09:50:48Z</dcterms:created>
  <dcterms:modified xsi:type="dcterms:W3CDTF">2024-04-25T09:07:44Z</dcterms:modified>
  <cp:category/>
  <cp:version/>
  <cp:contentType/>
  <cp:contentStatus/>
</cp:coreProperties>
</file>